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ЖАЛЮЗИ\"/>
    </mc:Choice>
  </mc:AlternateContent>
  <xr:revisionPtr revIDLastSave="0" documentId="13_ncr:1_{15AECA38-9514-4AFB-87BA-7E64F7814D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БОУ СОШ № 5" sheetId="56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56" l="1"/>
  <c r="G9" i="56"/>
  <c r="G10" i="56"/>
  <c r="G11" i="56"/>
  <c r="G12" i="56"/>
  <c r="G13" i="56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27" i="56"/>
  <c r="G28" i="56"/>
  <c r="G29" i="56"/>
  <c r="G30" i="56"/>
  <c r="G31" i="56"/>
  <c r="G32" i="56"/>
  <c r="G33" i="56"/>
  <c r="G34" i="56"/>
  <c r="H34" i="56"/>
  <c r="I34" i="56"/>
  <c r="G35" i="56"/>
  <c r="G36" i="56"/>
  <c r="G37" i="56"/>
  <c r="E9" i="56"/>
  <c r="E10" i="56"/>
  <c r="E11" i="56"/>
  <c r="E12" i="56"/>
  <c r="E13" i="56"/>
  <c r="H13" i="56"/>
  <c r="L13" i="56"/>
  <c r="E14" i="56"/>
  <c r="H14" i="56"/>
  <c r="L14" i="56"/>
  <c r="E15" i="56"/>
  <c r="E16" i="56"/>
  <c r="E17" i="56"/>
  <c r="E18" i="56"/>
  <c r="E19" i="56"/>
  <c r="E20" i="56"/>
  <c r="E21" i="56"/>
  <c r="E22" i="56"/>
  <c r="E23" i="56"/>
  <c r="E24" i="56"/>
  <c r="H24" i="56"/>
  <c r="L24" i="56"/>
  <c r="E25" i="56"/>
  <c r="H25" i="56"/>
  <c r="L25" i="56"/>
  <c r="E26" i="56"/>
  <c r="E27" i="56"/>
  <c r="E28" i="56"/>
  <c r="E29" i="56"/>
  <c r="H29" i="56"/>
  <c r="I29" i="56"/>
  <c r="E30" i="56"/>
  <c r="H30" i="56"/>
  <c r="L30" i="56"/>
  <c r="E31" i="56"/>
  <c r="H31" i="56"/>
  <c r="L31" i="56"/>
  <c r="E32" i="56"/>
  <c r="E33" i="56"/>
  <c r="E34" i="56"/>
  <c r="E35" i="56"/>
  <c r="E36" i="56"/>
  <c r="E37" i="56"/>
  <c r="G8" i="56"/>
  <c r="E8" i="56"/>
  <c r="K38" i="56"/>
  <c r="H16" i="56"/>
  <c r="L16" i="56"/>
  <c r="H17" i="56"/>
  <c r="L17" i="56"/>
  <c r="H21" i="56"/>
  <c r="L21" i="56"/>
  <c r="H32" i="56"/>
  <c r="L32" i="56"/>
  <c r="H33" i="56"/>
  <c r="I33" i="56"/>
  <c r="H37" i="56"/>
  <c r="L37" i="56"/>
  <c r="H9" i="56"/>
  <c r="L9" i="56"/>
  <c r="H23" i="56"/>
  <c r="L23" i="56"/>
  <c r="H22" i="56"/>
  <c r="L22" i="56"/>
  <c r="I21" i="56"/>
  <c r="H26" i="56"/>
  <c r="I26" i="56"/>
  <c r="H18" i="56"/>
  <c r="I18" i="56"/>
  <c r="H15" i="56"/>
  <c r="L15" i="56"/>
  <c r="H10" i="56"/>
  <c r="I10" i="56"/>
  <c r="H35" i="56"/>
  <c r="I35" i="56"/>
  <c r="H27" i="56"/>
  <c r="I27" i="56"/>
  <c r="H19" i="56"/>
  <c r="I19" i="56"/>
  <c r="H11" i="56"/>
  <c r="I11" i="56"/>
  <c r="H36" i="56"/>
  <c r="L36" i="56"/>
  <c r="H28" i="56"/>
  <c r="L28" i="56"/>
  <c r="H12" i="56"/>
  <c r="L12" i="56"/>
  <c r="I32" i="56"/>
  <c r="I25" i="56"/>
  <c r="H20" i="56"/>
  <c r="L20" i="56"/>
  <c r="I13" i="56"/>
  <c r="I24" i="56"/>
  <c r="H8" i="56"/>
  <c r="L8" i="56"/>
  <c r="I37" i="56"/>
  <c r="L33" i="56"/>
  <c r="L29" i="56"/>
  <c r="I17" i="56"/>
  <c r="I16" i="56"/>
  <c r="I12" i="56"/>
  <c r="I9" i="56"/>
  <c r="L34" i="56"/>
  <c r="L26" i="56"/>
  <c r="I30" i="56"/>
  <c r="I22" i="56"/>
  <c r="I14" i="56"/>
  <c r="L35" i="56"/>
  <c r="L27" i="56"/>
  <c r="I31" i="56"/>
  <c r="I23" i="56"/>
  <c r="I28" i="56"/>
  <c r="L18" i="56"/>
  <c r="I15" i="56"/>
  <c r="L10" i="56"/>
  <c r="L11" i="56"/>
  <c r="I36" i="56"/>
  <c r="L19" i="56"/>
  <c r="I20" i="56"/>
  <c r="I8" i="56"/>
</calcChain>
</file>

<file path=xl/sharedStrings.xml><?xml version="1.0" encoding="utf-8"?>
<sst xmlns="http://schemas.openxmlformats.org/spreadsheetml/2006/main" count="117" uniqueCount="34">
  <si>
    <t>Расчет НМЦК</t>
  </si>
  <si>
    <t>НМЦК (руб.)</t>
  </si>
  <si>
    <t>Коэфф.вариации, %</t>
  </si>
  <si>
    <t>№ п/п</t>
  </si>
  <si>
    <t>ИТОГО:</t>
  </si>
  <si>
    <t>Работник контрактной службы</t>
  </si>
  <si>
    <t>Ед.изм.</t>
  </si>
  <si>
    <t xml:space="preserve">Используемый метод определения НМЦК </t>
  </si>
  <si>
    <t>Объект закупки</t>
  </si>
  <si>
    <t xml:space="preserve">Кол-во  </t>
  </si>
  <si>
    <t>Наименование товара</t>
  </si>
  <si>
    <t xml:space="preserve">Средняя цена за ед. изм. руб.      </t>
  </si>
  <si>
    <t xml:space="preserve">Коммерческое предложение № 1  цена за ед. изм., руб.                  </t>
  </si>
  <si>
    <t xml:space="preserve">Коммерческое предложение № 2  цена за ед. изм., руб.                  </t>
  </si>
  <si>
    <t xml:space="preserve">Коммерческое предложение № 3  цена за ед. изм., руб.                  </t>
  </si>
  <si>
    <t xml:space="preserve">шт. </t>
  </si>
  <si>
    <t>Приложение 2 
к извещению об осуществлении закупки</t>
  </si>
  <si>
    <t xml:space="preserve">Обоснование начальной (максимальной) цены контракта </t>
  </si>
  <si>
    <t>ОКПД2/КТРУ, наименование КТРУ</t>
  </si>
  <si>
    <t>Русакевич Ирина Сергеевна</t>
  </si>
  <si>
    <t>Тел. +7-922-6561309</t>
  </si>
  <si>
    <t xml:space="preserve">1. Обоснование начальной (максимальной) цены договора (далее – НМЦД) произведено в соответствии со статьей 22 Федерального закона от 05.04.2013 года №44-ФЗ «О контрактной системе в сфере закупок товаров, работ, услуг для обеспечения государственных и муниципальных нужд» и Приказом Министерства экономического развития Российской Федерации от 02 октября 2013 года №567 «Об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исполнителем)».
2. Для определения НМЦК Заказчиком использован метод сопоставимых рыночных цен (анализа рынка).
3. В связи с тем, что на запрос ценовой информации, направленный субъектам деятельности в сфере промышленности, информация о которых включена в государственную информационную систему промышленности (ГИСП), коммерческих предложений не поступило. Заказчик использовал предоставленную  по запросу ценовую информацию на идентичные услуги тремя поставщиками с учетом всех существенных условий гражданско-правового договора и нормативный метод.
4. Валюта, используемая для формирования цены контракта и расчетов с поставщиками (подрядчиками, исполнителями) – рубль Российской Федерации.
</t>
  </si>
  <si>
    <t>МУНИЦИПАЛЬНОЕ БЮДЖЕТНОЕ ОБЩЕОБРАЗОВАТЕЛЬНОЕ УЧРЕЖДЕНИЕ "СРЕДНЯЯ ОБЩЕОБРАЗОВАТЕЛЬНАЯ ШКОЛА № 5"</t>
  </si>
  <si>
    <t>В целях определения однородности совокупности значений выявленных цен, используемых в расчете НМЦК, с помощью стандартных функций табличных редакторов рассчитан коэффициент вариации. Он составил менее 33 % по каждой позиции, следовательно, совокупность значений, используемых в расчете, считается однородной.</t>
  </si>
  <si>
    <t>Шторы рулонные</t>
  </si>
  <si>
    <t xml:space="preserve">13.92.22.120-00000018 </t>
  </si>
  <si>
    <t>13.92.22.120-00000018</t>
  </si>
  <si>
    <t xml:space="preserve">13.92.22.120-00000017 </t>
  </si>
  <si>
    <t>Жалюзи оконные (Фигурные (Арка)</t>
  </si>
  <si>
    <t>Жалюзи оконные
(Вертикальные)</t>
  </si>
  <si>
    <t xml:space="preserve">            </t>
  </si>
  <si>
    <r>
      <t>Начальная (максимальная) цена договора составляет: 2 919 852,41 (два миллиона девятьсот девятьнадцать тысяч восемьсот пятьдесят два</t>
    </r>
    <r>
      <rPr>
        <b/>
        <sz val="12"/>
        <color rgb="FF000000"/>
        <rFont val="PT Astra Serif"/>
        <family val="1"/>
        <charset val="204"/>
      </rPr>
      <t xml:space="preserve"> </t>
    </r>
    <r>
      <rPr>
        <b/>
        <sz val="12"/>
        <color theme="1"/>
        <rFont val="PT Astra Serif"/>
        <family val="1"/>
        <charset val="204"/>
      </rPr>
      <t xml:space="preserve">рубля 41 копейка.  </t>
    </r>
  </si>
  <si>
    <t>Дата подготовки обоснования НМЦК: 05.05.2025</t>
  </si>
  <si>
    <t>Поставка системы затемнения окон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</si>
</sst>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PT Astra Serif"/>
      <family val="1"/>
      <charset val="204"/>
    </font>
    <font>
      <b/>
      <sz val="12"/>
      <color rgb="FF00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2" borderId="0" xfId="0" applyFont="1" applyFill="1"/>
    <xf numFmtId="0" fontId="3" fillId="0" borderId="0" xfId="0" applyFont="1" applyBorder="1" applyAlignment="1">
      <alignment horizontal="justify" vertical="center"/>
    </xf>
    <xf numFmtId="0" fontId="3" fillId="0" borderId="0" xfId="0" applyFont="1" applyBorder="1"/>
    <xf numFmtId="0" fontId="3" fillId="2" borderId="0" xfId="0" applyFont="1" applyFill="1" applyBorder="1" applyAlignment="1">
      <alignment horizontal="justify" vertical="center"/>
    </xf>
    <xf numFmtId="0" fontId="3" fillId="2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tabSelected="1" zoomScale="60" zoomScaleNormal="60" zoomScaleSheetLayoutView="85" workbookViewId="0">
      <selection activeCell="C10" sqref="C10:D10"/>
    </sheetView>
  </sheetViews>
  <sheetFormatPr defaultColWidth="9.140625" defaultRowHeight="15" x14ac:dyDescent="0.25"/>
  <cols>
    <col min="1" max="1" width="25.7109375" style="2" customWidth="1"/>
    <col min="2" max="2" width="8.42578125" style="2" customWidth="1"/>
    <col min="3" max="3" width="23.85546875" style="2" customWidth="1"/>
    <col min="4" max="4" width="19.140625" style="2" customWidth="1"/>
    <col min="5" max="5" width="17.140625" style="2" customWidth="1"/>
    <col min="6" max="6" width="16.140625" style="2" customWidth="1"/>
    <col min="7" max="7" width="16.28515625" style="2" customWidth="1"/>
    <col min="8" max="8" width="12.85546875" style="2" customWidth="1"/>
    <col min="9" max="9" width="19.5703125" style="2" customWidth="1"/>
    <col min="10" max="10" width="8.42578125" style="2" customWidth="1"/>
    <col min="11" max="11" width="9" style="2" customWidth="1"/>
    <col min="12" max="12" width="17.140625" style="2" customWidth="1"/>
    <col min="13" max="16384" width="9.140625" style="2"/>
  </cols>
  <sheetData>
    <row r="1" spans="1:16" ht="37.5" customHeight="1" x14ac:dyDescent="0.25">
      <c r="I1" s="42" t="s">
        <v>16</v>
      </c>
      <c r="J1" s="42"/>
      <c r="K1" s="42"/>
      <c r="L1" s="42"/>
    </row>
    <row r="2" spans="1:16" ht="15.6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6" ht="26.25" customHeight="1" x14ac:dyDescent="0.25">
      <c r="A3" s="44" t="s">
        <v>17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6" ht="31.5" customHeight="1" x14ac:dyDescent="0.25">
      <c r="A4" s="45" t="s">
        <v>22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6" ht="30" customHeight="1" x14ac:dyDescent="0.25">
      <c r="A5" s="30" t="s">
        <v>8</v>
      </c>
      <c r="B5" s="46" t="s">
        <v>33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6" ht="174" customHeight="1" x14ac:dyDescent="0.25">
      <c r="A6" s="30" t="s">
        <v>7</v>
      </c>
      <c r="B6" s="41" t="s">
        <v>21</v>
      </c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6" ht="63.75" customHeight="1" x14ac:dyDescent="0.25">
      <c r="A7" s="36" t="s">
        <v>0</v>
      </c>
      <c r="B7" s="3" t="s">
        <v>3</v>
      </c>
      <c r="C7" s="3" t="s">
        <v>10</v>
      </c>
      <c r="D7" s="4" t="s">
        <v>18</v>
      </c>
      <c r="E7" s="4" t="s">
        <v>12</v>
      </c>
      <c r="F7" s="4" t="s">
        <v>13</v>
      </c>
      <c r="G7" s="4" t="s">
        <v>14</v>
      </c>
      <c r="H7" s="4" t="s">
        <v>11</v>
      </c>
      <c r="I7" s="4" t="s">
        <v>2</v>
      </c>
      <c r="J7" s="31" t="s">
        <v>6</v>
      </c>
      <c r="K7" s="5" t="s">
        <v>9</v>
      </c>
      <c r="L7" s="3" t="s">
        <v>1</v>
      </c>
    </row>
    <row r="8" spans="1:16" ht="50.25" customHeight="1" x14ac:dyDescent="0.25">
      <c r="A8" s="36"/>
      <c r="B8" s="31">
        <v>1</v>
      </c>
      <c r="C8" s="32" t="s">
        <v>24</v>
      </c>
      <c r="D8" s="6" t="s">
        <v>25</v>
      </c>
      <c r="E8" s="1">
        <f>(F8*7.31%)+F8</f>
        <v>14862.44</v>
      </c>
      <c r="F8" s="1">
        <v>13850</v>
      </c>
      <c r="G8" s="1">
        <f>(F8/7.31)+F8</f>
        <v>15744.66</v>
      </c>
      <c r="H8" s="1">
        <f>(E8+F8+G8)/3</f>
        <v>14819.03</v>
      </c>
      <c r="I8" s="6">
        <f>(STDEV(E8:G8)/H8)*100</f>
        <v>6.4</v>
      </c>
      <c r="J8" s="7" t="s">
        <v>15</v>
      </c>
      <c r="K8" s="7">
        <v>16</v>
      </c>
      <c r="L8" s="6">
        <f>H8*K8</f>
        <v>237104.48</v>
      </c>
      <c r="P8" s="2" t="s">
        <v>30</v>
      </c>
    </row>
    <row r="9" spans="1:16" ht="50.25" customHeight="1" x14ac:dyDescent="0.25">
      <c r="A9" s="36"/>
      <c r="B9" s="31">
        <v>2</v>
      </c>
      <c r="C9" s="32" t="s">
        <v>24</v>
      </c>
      <c r="D9" s="6" t="s">
        <v>25</v>
      </c>
      <c r="E9" s="1">
        <f t="shared" ref="E9:E37" si="0">(F9*7.31%)+F9</f>
        <v>12952.32</v>
      </c>
      <c r="F9" s="1">
        <v>12070</v>
      </c>
      <c r="G9" s="1">
        <f t="shared" ref="G9:G37" si="1">(F9/7.31)+F9</f>
        <v>13721.16</v>
      </c>
      <c r="H9" s="1">
        <f t="shared" ref="H9:H37" si="2">(E9+F9+G9)/3</f>
        <v>12914.49</v>
      </c>
      <c r="I9" s="6">
        <f t="shared" ref="I9:I37" si="3">(STDEV(E9:G9)/H9)*100</f>
        <v>6.4</v>
      </c>
      <c r="J9" s="7" t="s">
        <v>15</v>
      </c>
      <c r="K9" s="7">
        <v>1</v>
      </c>
      <c r="L9" s="6">
        <f t="shared" ref="L9:L37" si="4">H9*K9</f>
        <v>12914.49</v>
      </c>
    </row>
    <row r="10" spans="1:16" ht="50.25" customHeight="1" x14ac:dyDescent="0.25">
      <c r="A10" s="36"/>
      <c r="B10" s="31">
        <v>3</v>
      </c>
      <c r="C10" s="32" t="s">
        <v>24</v>
      </c>
      <c r="D10" s="6" t="s">
        <v>25</v>
      </c>
      <c r="E10" s="1">
        <f t="shared" si="0"/>
        <v>14862.44</v>
      </c>
      <c r="F10" s="1">
        <v>13850</v>
      </c>
      <c r="G10" s="1">
        <f t="shared" si="1"/>
        <v>15744.66</v>
      </c>
      <c r="H10" s="1">
        <f t="shared" si="2"/>
        <v>14819.03</v>
      </c>
      <c r="I10" s="6">
        <f t="shared" si="3"/>
        <v>6.4</v>
      </c>
      <c r="J10" s="7" t="s">
        <v>15</v>
      </c>
      <c r="K10" s="7">
        <v>42</v>
      </c>
      <c r="L10" s="6">
        <f t="shared" si="4"/>
        <v>622399.26</v>
      </c>
    </row>
    <row r="11" spans="1:16" ht="50.25" customHeight="1" x14ac:dyDescent="0.25">
      <c r="A11" s="36"/>
      <c r="B11" s="31">
        <v>4</v>
      </c>
      <c r="C11" s="32" t="s">
        <v>24</v>
      </c>
      <c r="D11" s="6" t="s">
        <v>25</v>
      </c>
      <c r="E11" s="1">
        <f t="shared" si="0"/>
        <v>10849.04</v>
      </c>
      <c r="F11" s="1">
        <v>10110</v>
      </c>
      <c r="G11" s="1">
        <f t="shared" si="1"/>
        <v>11493.04</v>
      </c>
      <c r="H11" s="1">
        <f t="shared" si="2"/>
        <v>10817.36</v>
      </c>
      <c r="I11" s="6">
        <f t="shared" si="3"/>
        <v>6.4</v>
      </c>
      <c r="J11" s="7" t="s">
        <v>15</v>
      </c>
      <c r="K11" s="7">
        <v>1</v>
      </c>
      <c r="L11" s="6">
        <f t="shared" si="4"/>
        <v>10817.36</v>
      </c>
    </row>
    <row r="12" spans="1:16" ht="50.25" customHeight="1" x14ac:dyDescent="0.25">
      <c r="A12" s="36"/>
      <c r="B12" s="31">
        <v>5</v>
      </c>
      <c r="C12" s="32" t="s">
        <v>24</v>
      </c>
      <c r="D12" s="6" t="s">
        <v>25</v>
      </c>
      <c r="E12" s="1">
        <f t="shared" si="0"/>
        <v>13521.06</v>
      </c>
      <c r="F12" s="1">
        <v>12600</v>
      </c>
      <c r="G12" s="1">
        <f t="shared" si="1"/>
        <v>14323.67</v>
      </c>
      <c r="H12" s="1">
        <f t="shared" si="2"/>
        <v>13481.58</v>
      </c>
      <c r="I12" s="6">
        <f t="shared" si="3"/>
        <v>6.4</v>
      </c>
      <c r="J12" s="7" t="s">
        <v>15</v>
      </c>
      <c r="K12" s="7">
        <v>5</v>
      </c>
      <c r="L12" s="6">
        <f t="shared" si="4"/>
        <v>67407.899999999994</v>
      </c>
    </row>
    <row r="13" spans="1:16" ht="50.25" customHeight="1" x14ac:dyDescent="0.25">
      <c r="A13" s="36"/>
      <c r="B13" s="31">
        <v>6</v>
      </c>
      <c r="C13" s="32" t="s">
        <v>24</v>
      </c>
      <c r="D13" s="6" t="s">
        <v>25</v>
      </c>
      <c r="E13" s="1">
        <f t="shared" si="0"/>
        <v>14755.13</v>
      </c>
      <c r="F13" s="1">
        <v>13750</v>
      </c>
      <c r="G13" s="1">
        <f t="shared" si="1"/>
        <v>15630.98</v>
      </c>
      <c r="H13" s="1">
        <f t="shared" si="2"/>
        <v>14712.04</v>
      </c>
      <c r="I13" s="6">
        <f t="shared" si="3"/>
        <v>6.4</v>
      </c>
      <c r="J13" s="7" t="s">
        <v>15</v>
      </c>
      <c r="K13" s="7">
        <v>36</v>
      </c>
      <c r="L13" s="6">
        <f>H13*K13</f>
        <v>529633.43999999994</v>
      </c>
    </row>
    <row r="14" spans="1:16" ht="50.25" customHeight="1" x14ac:dyDescent="0.25">
      <c r="A14" s="36"/>
      <c r="B14" s="31">
        <v>7</v>
      </c>
      <c r="C14" s="32" t="s">
        <v>24</v>
      </c>
      <c r="D14" s="6" t="s">
        <v>25</v>
      </c>
      <c r="E14" s="1">
        <f t="shared" si="0"/>
        <v>8788.69</v>
      </c>
      <c r="F14" s="1">
        <v>8190</v>
      </c>
      <c r="G14" s="1">
        <f t="shared" si="1"/>
        <v>9310.3799999999992</v>
      </c>
      <c r="H14" s="1">
        <f t="shared" si="2"/>
        <v>8763.02</v>
      </c>
      <c r="I14" s="6">
        <f t="shared" si="3"/>
        <v>6.4</v>
      </c>
      <c r="J14" s="7" t="s">
        <v>15</v>
      </c>
      <c r="K14" s="7">
        <v>2</v>
      </c>
      <c r="L14" s="6">
        <f t="shared" si="4"/>
        <v>17526.04</v>
      </c>
    </row>
    <row r="15" spans="1:16" ht="50.25" customHeight="1" x14ac:dyDescent="0.25">
      <c r="A15" s="36"/>
      <c r="B15" s="31">
        <v>8</v>
      </c>
      <c r="C15" s="32" t="s">
        <v>24</v>
      </c>
      <c r="D15" s="6" t="s">
        <v>25</v>
      </c>
      <c r="E15" s="1">
        <f t="shared" si="0"/>
        <v>14942.92</v>
      </c>
      <c r="F15" s="1">
        <v>13925</v>
      </c>
      <c r="G15" s="1">
        <f t="shared" si="1"/>
        <v>15829.92</v>
      </c>
      <c r="H15" s="1">
        <f t="shared" si="2"/>
        <v>14899.28</v>
      </c>
      <c r="I15" s="6">
        <f t="shared" si="3"/>
        <v>6.4</v>
      </c>
      <c r="J15" s="7" t="s">
        <v>15</v>
      </c>
      <c r="K15" s="7">
        <v>1</v>
      </c>
      <c r="L15" s="6">
        <f t="shared" si="4"/>
        <v>14899.28</v>
      </c>
    </row>
    <row r="16" spans="1:16" ht="50.25" customHeight="1" x14ac:dyDescent="0.25">
      <c r="A16" s="36"/>
      <c r="B16" s="31">
        <v>9</v>
      </c>
      <c r="C16" s="32" t="s">
        <v>24</v>
      </c>
      <c r="D16" s="6" t="s">
        <v>25</v>
      </c>
      <c r="E16" s="1">
        <f t="shared" si="0"/>
        <v>9775.94</v>
      </c>
      <c r="F16" s="1">
        <v>9110</v>
      </c>
      <c r="G16" s="1">
        <f t="shared" si="1"/>
        <v>10356.24</v>
      </c>
      <c r="H16" s="1">
        <f t="shared" si="2"/>
        <v>9747.39</v>
      </c>
      <c r="I16" s="6">
        <f t="shared" si="3"/>
        <v>6.4</v>
      </c>
      <c r="J16" s="7" t="s">
        <v>15</v>
      </c>
      <c r="K16" s="7">
        <v>1</v>
      </c>
      <c r="L16" s="6">
        <f t="shared" si="4"/>
        <v>9747.39</v>
      </c>
    </row>
    <row r="17" spans="1:12" ht="50.25" customHeight="1" x14ac:dyDescent="0.25">
      <c r="A17" s="36"/>
      <c r="B17" s="31">
        <v>10</v>
      </c>
      <c r="C17" s="32" t="s">
        <v>24</v>
      </c>
      <c r="D17" s="6" t="s">
        <v>25</v>
      </c>
      <c r="E17" s="1">
        <f t="shared" si="0"/>
        <v>14808.78</v>
      </c>
      <c r="F17" s="1">
        <v>13800</v>
      </c>
      <c r="G17" s="1">
        <f t="shared" si="1"/>
        <v>15687.82</v>
      </c>
      <c r="H17" s="1">
        <f t="shared" si="2"/>
        <v>14765.53</v>
      </c>
      <c r="I17" s="6">
        <f t="shared" si="3"/>
        <v>6.4</v>
      </c>
      <c r="J17" s="7" t="s">
        <v>15</v>
      </c>
      <c r="K17" s="7">
        <v>24</v>
      </c>
      <c r="L17" s="6">
        <f t="shared" si="4"/>
        <v>354372.72</v>
      </c>
    </row>
    <row r="18" spans="1:12" ht="50.25" customHeight="1" x14ac:dyDescent="0.25">
      <c r="A18" s="36"/>
      <c r="B18" s="31">
        <v>11</v>
      </c>
      <c r="C18" s="32" t="s">
        <v>24</v>
      </c>
      <c r="D18" s="6" t="s">
        <v>25</v>
      </c>
      <c r="E18" s="1">
        <f t="shared" si="0"/>
        <v>8295.06</v>
      </c>
      <c r="F18" s="1">
        <v>7730</v>
      </c>
      <c r="G18" s="1">
        <f t="shared" si="1"/>
        <v>8787.4599999999991</v>
      </c>
      <c r="H18" s="1">
        <f t="shared" si="2"/>
        <v>8270.84</v>
      </c>
      <c r="I18" s="6">
        <f t="shared" si="3"/>
        <v>6.4</v>
      </c>
      <c r="J18" s="7" t="s">
        <v>15</v>
      </c>
      <c r="K18" s="7">
        <v>1</v>
      </c>
      <c r="L18" s="6">
        <f t="shared" si="4"/>
        <v>8270.84</v>
      </c>
    </row>
    <row r="19" spans="1:12" ht="50.25" customHeight="1" x14ac:dyDescent="0.25">
      <c r="A19" s="36"/>
      <c r="B19" s="31">
        <v>12</v>
      </c>
      <c r="C19" s="32" t="s">
        <v>24</v>
      </c>
      <c r="D19" s="6" t="s">
        <v>26</v>
      </c>
      <c r="E19" s="1">
        <f t="shared" si="0"/>
        <v>14862.44</v>
      </c>
      <c r="F19" s="1">
        <v>13850</v>
      </c>
      <c r="G19" s="1">
        <f t="shared" si="1"/>
        <v>15744.66</v>
      </c>
      <c r="H19" s="1">
        <f t="shared" si="2"/>
        <v>14819.03</v>
      </c>
      <c r="I19" s="6">
        <f t="shared" si="3"/>
        <v>6.4</v>
      </c>
      <c r="J19" s="7" t="s">
        <v>15</v>
      </c>
      <c r="K19" s="7">
        <v>12</v>
      </c>
      <c r="L19" s="6">
        <f t="shared" si="4"/>
        <v>177828.36</v>
      </c>
    </row>
    <row r="20" spans="1:12" ht="50.25" customHeight="1" x14ac:dyDescent="0.25">
      <c r="A20" s="36"/>
      <c r="B20" s="31">
        <v>13</v>
      </c>
      <c r="C20" s="32" t="s">
        <v>24</v>
      </c>
      <c r="D20" s="6" t="s">
        <v>26</v>
      </c>
      <c r="E20" s="1">
        <f t="shared" si="0"/>
        <v>13842.99</v>
      </c>
      <c r="F20" s="1">
        <v>12900</v>
      </c>
      <c r="G20" s="1">
        <f t="shared" si="1"/>
        <v>14664.71</v>
      </c>
      <c r="H20" s="1">
        <f t="shared" si="2"/>
        <v>13802.57</v>
      </c>
      <c r="I20" s="6">
        <f t="shared" si="3"/>
        <v>6.4</v>
      </c>
      <c r="J20" s="7" t="s">
        <v>15</v>
      </c>
      <c r="K20" s="7">
        <v>8</v>
      </c>
      <c r="L20" s="6">
        <f t="shared" si="4"/>
        <v>110420.56</v>
      </c>
    </row>
    <row r="21" spans="1:12" ht="50.25" customHeight="1" x14ac:dyDescent="0.25">
      <c r="A21" s="36"/>
      <c r="B21" s="31">
        <v>14</v>
      </c>
      <c r="C21" s="32" t="s">
        <v>28</v>
      </c>
      <c r="D21" s="6" t="s">
        <v>27</v>
      </c>
      <c r="E21" s="1">
        <f t="shared" si="0"/>
        <v>5687.43</v>
      </c>
      <c r="F21" s="1">
        <v>5300</v>
      </c>
      <c r="G21" s="1">
        <f t="shared" si="1"/>
        <v>6025.03</v>
      </c>
      <c r="H21" s="1">
        <f t="shared" si="2"/>
        <v>5670.82</v>
      </c>
      <c r="I21" s="6">
        <f t="shared" si="3"/>
        <v>6.4</v>
      </c>
      <c r="J21" s="7" t="s">
        <v>15</v>
      </c>
      <c r="K21" s="7">
        <v>3</v>
      </c>
      <c r="L21" s="6">
        <f t="shared" si="4"/>
        <v>17012.46</v>
      </c>
    </row>
    <row r="22" spans="1:12" ht="50.25" customHeight="1" x14ac:dyDescent="0.25">
      <c r="A22" s="36"/>
      <c r="B22" s="31">
        <v>15</v>
      </c>
      <c r="C22" s="32" t="s">
        <v>28</v>
      </c>
      <c r="D22" s="6" t="s">
        <v>27</v>
      </c>
      <c r="E22" s="1">
        <f t="shared" si="0"/>
        <v>7694.13</v>
      </c>
      <c r="F22" s="1">
        <v>7170</v>
      </c>
      <c r="G22" s="1">
        <f t="shared" si="1"/>
        <v>8150.85</v>
      </c>
      <c r="H22" s="1">
        <f t="shared" si="2"/>
        <v>7671.66</v>
      </c>
      <c r="I22" s="6">
        <f t="shared" si="3"/>
        <v>6.4</v>
      </c>
      <c r="J22" s="7" t="s">
        <v>15</v>
      </c>
      <c r="K22" s="7">
        <v>15</v>
      </c>
      <c r="L22" s="6">
        <f t="shared" si="4"/>
        <v>115074.9</v>
      </c>
    </row>
    <row r="23" spans="1:12" ht="50.25" customHeight="1" x14ac:dyDescent="0.25">
      <c r="A23" s="36"/>
      <c r="B23" s="31">
        <v>16</v>
      </c>
      <c r="C23" s="32" t="s">
        <v>28</v>
      </c>
      <c r="D23" s="6" t="s">
        <v>27</v>
      </c>
      <c r="E23" s="1">
        <f t="shared" si="0"/>
        <v>8692.11</v>
      </c>
      <c r="F23" s="1">
        <v>8100</v>
      </c>
      <c r="G23" s="1">
        <f t="shared" si="1"/>
        <v>9208.07</v>
      </c>
      <c r="H23" s="1">
        <f t="shared" si="2"/>
        <v>8666.73</v>
      </c>
      <c r="I23" s="6">
        <f t="shared" si="3"/>
        <v>6.4</v>
      </c>
      <c r="J23" s="7" t="s">
        <v>15</v>
      </c>
      <c r="K23" s="7">
        <v>4</v>
      </c>
      <c r="L23" s="6">
        <f t="shared" si="4"/>
        <v>34666.92</v>
      </c>
    </row>
    <row r="24" spans="1:12" ht="50.25" customHeight="1" x14ac:dyDescent="0.25">
      <c r="A24" s="36"/>
      <c r="B24" s="31">
        <v>17</v>
      </c>
      <c r="C24" s="32" t="s">
        <v>28</v>
      </c>
      <c r="D24" s="6" t="s">
        <v>27</v>
      </c>
      <c r="E24" s="1">
        <f t="shared" si="0"/>
        <v>7318.54</v>
      </c>
      <c r="F24" s="1">
        <v>6820</v>
      </c>
      <c r="G24" s="1">
        <f t="shared" si="1"/>
        <v>7752.97</v>
      </c>
      <c r="H24" s="1">
        <f t="shared" si="2"/>
        <v>7297.17</v>
      </c>
      <c r="I24" s="6">
        <f t="shared" si="3"/>
        <v>6.4</v>
      </c>
      <c r="J24" s="7" t="s">
        <v>15</v>
      </c>
      <c r="K24" s="7">
        <v>1</v>
      </c>
      <c r="L24" s="6">
        <f t="shared" si="4"/>
        <v>7297.17</v>
      </c>
    </row>
    <row r="25" spans="1:12" ht="50.25" customHeight="1" x14ac:dyDescent="0.25">
      <c r="A25" s="36"/>
      <c r="B25" s="31">
        <v>18</v>
      </c>
      <c r="C25" s="32" t="s">
        <v>28</v>
      </c>
      <c r="D25" s="6" t="s">
        <v>27</v>
      </c>
      <c r="E25" s="1">
        <f t="shared" si="0"/>
        <v>5349.4</v>
      </c>
      <c r="F25" s="1">
        <v>4985</v>
      </c>
      <c r="G25" s="1">
        <f t="shared" si="1"/>
        <v>5666.94</v>
      </c>
      <c r="H25" s="1">
        <f t="shared" si="2"/>
        <v>5333.78</v>
      </c>
      <c r="I25" s="6">
        <f t="shared" si="3"/>
        <v>6.4</v>
      </c>
      <c r="J25" s="7" t="s">
        <v>15</v>
      </c>
      <c r="K25" s="7">
        <v>1</v>
      </c>
      <c r="L25" s="6">
        <f t="shared" si="4"/>
        <v>5333.78</v>
      </c>
    </row>
    <row r="26" spans="1:12" ht="50.25" customHeight="1" x14ac:dyDescent="0.25">
      <c r="A26" s="36"/>
      <c r="B26" s="31">
        <v>19</v>
      </c>
      <c r="C26" s="32" t="s">
        <v>28</v>
      </c>
      <c r="D26" s="6" t="s">
        <v>27</v>
      </c>
      <c r="E26" s="1">
        <f t="shared" si="0"/>
        <v>8359.4500000000007</v>
      </c>
      <c r="F26" s="1">
        <v>7790</v>
      </c>
      <c r="G26" s="1">
        <f t="shared" si="1"/>
        <v>8855.66</v>
      </c>
      <c r="H26" s="1">
        <f t="shared" si="2"/>
        <v>8335.0400000000009</v>
      </c>
      <c r="I26" s="6">
        <f t="shared" si="3"/>
        <v>6.4</v>
      </c>
      <c r="J26" s="7" t="s">
        <v>15</v>
      </c>
      <c r="K26" s="7">
        <v>1</v>
      </c>
      <c r="L26" s="6">
        <f t="shared" si="4"/>
        <v>8335.0400000000009</v>
      </c>
    </row>
    <row r="27" spans="1:12" ht="50.25" customHeight="1" x14ac:dyDescent="0.25">
      <c r="A27" s="36"/>
      <c r="B27" s="31">
        <v>20</v>
      </c>
      <c r="C27" s="32" t="s">
        <v>28</v>
      </c>
      <c r="D27" s="6" t="s">
        <v>27</v>
      </c>
      <c r="E27" s="1">
        <f t="shared" si="0"/>
        <v>7694.13</v>
      </c>
      <c r="F27" s="1">
        <v>7170</v>
      </c>
      <c r="G27" s="1">
        <f t="shared" si="1"/>
        <v>8150.85</v>
      </c>
      <c r="H27" s="1">
        <f t="shared" si="2"/>
        <v>7671.66</v>
      </c>
      <c r="I27" s="6">
        <f t="shared" si="3"/>
        <v>6.4</v>
      </c>
      <c r="J27" s="7" t="s">
        <v>15</v>
      </c>
      <c r="K27" s="7">
        <v>53</v>
      </c>
      <c r="L27" s="6">
        <f t="shared" si="4"/>
        <v>406597.98</v>
      </c>
    </row>
    <row r="28" spans="1:12" ht="50.25" customHeight="1" x14ac:dyDescent="0.25">
      <c r="A28" s="36"/>
      <c r="B28" s="31">
        <v>21</v>
      </c>
      <c r="C28" s="32" t="s">
        <v>28</v>
      </c>
      <c r="D28" s="6" t="s">
        <v>27</v>
      </c>
      <c r="E28" s="1">
        <f t="shared" si="0"/>
        <v>6760.53</v>
      </c>
      <c r="F28" s="1">
        <v>6300</v>
      </c>
      <c r="G28" s="1">
        <f t="shared" si="1"/>
        <v>7161.83</v>
      </c>
      <c r="H28" s="1">
        <f t="shared" si="2"/>
        <v>6740.79</v>
      </c>
      <c r="I28" s="6">
        <f t="shared" si="3"/>
        <v>6.4</v>
      </c>
      <c r="J28" s="7" t="s">
        <v>15</v>
      </c>
      <c r="K28" s="7">
        <v>9</v>
      </c>
      <c r="L28" s="6">
        <f t="shared" si="4"/>
        <v>60667.11</v>
      </c>
    </row>
    <row r="29" spans="1:12" ht="50.25" customHeight="1" x14ac:dyDescent="0.25">
      <c r="A29" s="36"/>
      <c r="B29" s="31">
        <v>22</v>
      </c>
      <c r="C29" s="32" t="s">
        <v>29</v>
      </c>
      <c r="D29" s="6" t="s">
        <v>27</v>
      </c>
      <c r="E29" s="1">
        <f t="shared" si="0"/>
        <v>3144.18</v>
      </c>
      <c r="F29" s="1">
        <v>2930</v>
      </c>
      <c r="G29" s="1">
        <f t="shared" si="1"/>
        <v>3330.82</v>
      </c>
      <c r="H29" s="1">
        <f t="shared" si="2"/>
        <v>3135</v>
      </c>
      <c r="I29" s="6">
        <f t="shared" si="3"/>
        <v>6.4</v>
      </c>
      <c r="J29" s="7" t="s">
        <v>15</v>
      </c>
      <c r="K29" s="7">
        <v>3</v>
      </c>
      <c r="L29" s="6">
        <f t="shared" si="4"/>
        <v>9405</v>
      </c>
    </row>
    <row r="30" spans="1:12" ht="50.25" customHeight="1" x14ac:dyDescent="0.25">
      <c r="A30" s="36"/>
      <c r="B30" s="31">
        <v>23</v>
      </c>
      <c r="C30" s="32" t="s">
        <v>29</v>
      </c>
      <c r="D30" s="6" t="s">
        <v>27</v>
      </c>
      <c r="E30" s="1">
        <f t="shared" si="0"/>
        <v>4914.8</v>
      </c>
      <c r="F30" s="1">
        <v>4580</v>
      </c>
      <c r="G30" s="1">
        <f t="shared" si="1"/>
        <v>5206.54</v>
      </c>
      <c r="H30" s="1">
        <f t="shared" si="2"/>
        <v>4900.45</v>
      </c>
      <c r="I30" s="6">
        <f t="shared" si="3"/>
        <v>6.4</v>
      </c>
      <c r="J30" s="7" t="s">
        <v>15</v>
      </c>
      <c r="K30" s="7">
        <v>3</v>
      </c>
      <c r="L30" s="6">
        <f t="shared" si="4"/>
        <v>14701.35</v>
      </c>
    </row>
    <row r="31" spans="1:12" ht="50.25" customHeight="1" x14ac:dyDescent="0.25">
      <c r="A31" s="36"/>
      <c r="B31" s="31">
        <v>24</v>
      </c>
      <c r="C31" s="32" t="s">
        <v>29</v>
      </c>
      <c r="D31" s="6" t="s">
        <v>27</v>
      </c>
      <c r="E31" s="1">
        <f t="shared" si="0"/>
        <v>5140.1499999999996</v>
      </c>
      <c r="F31" s="1">
        <v>4790</v>
      </c>
      <c r="G31" s="1">
        <f t="shared" si="1"/>
        <v>5445.27</v>
      </c>
      <c r="H31" s="1">
        <f t="shared" si="2"/>
        <v>5125.1400000000003</v>
      </c>
      <c r="I31" s="6">
        <f t="shared" si="3"/>
        <v>6.4</v>
      </c>
      <c r="J31" s="7" t="s">
        <v>15</v>
      </c>
      <c r="K31" s="7">
        <v>6</v>
      </c>
      <c r="L31" s="6">
        <f t="shared" si="4"/>
        <v>30750.84</v>
      </c>
    </row>
    <row r="32" spans="1:12" ht="50.25" customHeight="1" x14ac:dyDescent="0.25">
      <c r="A32" s="36"/>
      <c r="B32" s="31">
        <v>25</v>
      </c>
      <c r="C32" s="32" t="s">
        <v>29</v>
      </c>
      <c r="D32" s="6" t="s">
        <v>27</v>
      </c>
      <c r="E32" s="1">
        <f t="shared" si="0"/>
        <v>4700.18</v>
      </c>
      <c r="F32" s="1">
        <v>4380</v>
      </c>
      <c r="G32" s="1">
        <f t="shared" si="1"/>
        <v>4979.18</v>
      </c>
      <c r="H32" s="1">
        <f t="shared" si="2"/>
        <v>4686.45</v>
      </c>
      <c r="I32" s="6">
        <f t="shared" si="3"/>
        <v>6.4</v>
      </c>
      <c r="J32" s="7" t="s">
        <v>15</v>
      </c>
      <c r="K32" s="7">
        <v>3</v>
      </c>
      <c r="L32" s="6">
        <f t="shared" si="4"/>
        <v>14059.35</v>
      </c>
    </row>
    <row r="33" spans="1:12" ht="50.25" customHeight="1" x14ac:dyDescent="0.25">
      <c r="A33" s="36"/>
      <c r="B33" s="31">
        <v>26</v>
      </c>
      <c r="C33" s="32" t="s">
        <v>29</v>
      </c>
      <c r="D33" s="6" t="s">
        <v>27</v>
      </c>
      <c r="E33" s="1">
        <f t="shared" si="0"/>
        <v>4270.9399999999996</v>
      </c>
      <c r="F33" s="1">
        <v>3980</v>
      </c>
      <c r="G33" s="1">
        <f t="shared" si="1"/>
        <v>4524.46</v>
      </c>
      <c r="H33" s="1">
        <f t="shared" si="2"/>
        <v>4258.47</v>
      </c>
      <c r="I33" s="6">
        <f t="shared" si="3"/>
        <v>6.4</v>
      </c>
      <c r="J33" s="7" t="s">
        <v>15</v>
      </c>
      <c r="K33" s="7">
        <v>1</v>
      </c>
      <c r="L33" s="6">
        <f t="shared" si="4"/>
        <v>4258.47</v>
      </c>
    </row>
    <row r="34" spans="1:12" ht="50.25" customHeight="1" x14ac:dyDescent="0.25">
      <c r="A34" s="36"/>
      <c r="B34" s="31">
        <v>27</v>
      </c>
      <c r="C34" s="32" t="s">
        <v>29</v>
      </c>
      <c r="D34" s="6" t="s">
        <v>27</v>
      </c>
      <c r="E34" s="1">
        <f t="shared" si="0"/>
        <v>3632.44</v>
      </c>
      <c r="F34" s="1">
        <v>3385</v>
      </c>
      <c r="G34" s="1">
        <f t="shared" si="1"/>
        <v>3848.06</v>
      </c>
      <c r="H34" s="1">
        <f t="shared" si="2"/>
        <v>3621.83</v>
      </c>
      <c r="I34" s="6">
        <f t="shared" si="3"/>
        <v>6.4</v>
      </c>
      <c r="J34" s="7" t="s">
        <v>15</v>
      </c>
      <c r="K34" s="7">
        <v>1</v>
      </c>
      <c r="L34" s="6">
        <f t="shared" si="4"/>
        <v>3621.83</v>
      </c>
    </row>
    <row r="35" spans="1:12" ht="50.25" customHeight="1" x14ac:dyDescent="0.25">
      <c r="A35" s="36"/>
      <c r="B35" s="31">
        <v>28</v>
      </c>
      <c r="C35" s="32" t="s">
        <v>29</v>
      </c>
      <c r="D35" s="6" t="s">
        <v>27</v>
      </c>
      <c r="E35" s="1">
        <f t="shared" si="0"/>
        <v>3788.04</v>
      </c>
      <c r="F35" s="1">
        <v>3530</v>
      </c>
      <c r="G35" s="1">
        <f t="shared" si="1"/>
        <v>4012.9</v>
      </c>
      <c r="H35" s="1">
        <f t="shared" si="2"/>
        <v>3776.98</v>
      </c>
      <c r="I35" s="6">
        <f t="shared" si="3"/>
        <v>6.4</v>
      </c>
      <c r="J35" s="7" t="s">
        <v>15</v>
      </c>
      <c r="K35" s="7">
        <v>2</v>
      </c>
      <c r="L35" s="6">
        <f t="shared" si="4"/>
        <v>7553.96</v>
      </c>
    </row>
    <row r="36" spans="1:12" ht="50.25" customHeight="1" x14ac:dyDescent="0.25">
      <c r="A36" s="36"/>
      <c r="B36" s="31">
        <v>29</v>
      </c>
      <c r="C36" s="32" t="s">
        <v>29</v>
      </c>
      <c r="D36" s="6" t="s">
        <v>27</v>
      </c>
      <c r="E36" s="1">
        <f t="shared" si="0"/>
        <v>3889.99</v>
      </c>
      <c r="F36" s="1">
        <v>3625</v>
      </c>
      <c r="G36" s="1">
        <f t="shared" si="1"/>
        <v>4120.8999999999996</v>
      </c>
      <c r="H36" s="1">
        <f t="shared" si="2"/>
        <v>3878.63</v>
      </c>
      <c r="I36" s="6">
        <f t="shared" si="3"/>
        <v>6.4</v>
      </c>
      <c r="J36" s="7" t="s">
        <v>15</v>
      </c>
      <c r="K36" s="7">
        <v>1</v>
      </c>
      <c r="L36" s="6">
        <f t="shared" si="4"/>
        <v>3878.63</v>
      </c>
    </row>
    <row r="37" spans="1:12" ht="50.25" customHeight="1" x14ac:dyDescent="0.25">
      <c r="A37" s="36"/>
      <c r="B37" s="31">
        <v>30</v>
      </c>
      <c r="C37" s="32" t="s">
        <v>29</v>
      </c>
      <c r="D37" s="6" t="s">
        <v>27</v>
      </c>
      <c r="E37" s="1">
        <f t="shared" si="0"/>
        <v>3305.15</v>
      </c>
      <c r="F37" s="1">
        <v>3080</v>
      </c>
      <c r="G37" s="1">
        <f t="shared" si="1"/>
        <v>3501.34</v>
      </c>
      <c r="H37" s="1">
        <f t="shared" si="2"/>
        <v>3295.5</v>
      </c>
      <c r="I37" s="6">
        <f t="shared" si="3"/>
        <v>6.4</v>
      </c>
      <c r="J37" s="7" t="s">
        <v>15</v>
      </c>
      <c r="K37" s="7">
        <v>1</v>
      </c>
      <c r="L37" s="6">
        <f t="shared" si="4"/>
        <v>3295.5</v>
      </c>
    </row>
    <row r="38" spans="1:12" s="11" customFormat="1" ht="23.25" customHeight="1" x14ac:dyDescent="0.2">
      <c r="A38" s="36"/>
      <c r="B38" s="37" t="s">
        <v>4</v>
      </c>
      <c r="C38" s="37"/>
      <c r="D38" s="37"/>
      <c r="E38" s="8"/>
      <c r="F38" s="8"/>
      <c r="G38" s="8"/>
      <c r="H38" s="9"/>
      <c r="I38" s="9"/>
      <c r="J38" s="9"/>
      <c r="K38" s="10">
        <f>SUM(K8:K37)</f>
        <v>258</v>
      </c>
      <c r="L38" s="8">
        <f>SUM(L8:L37)</f>
        <v>2919852.41</v>
      </c>
    </row>
    <row r="39" spans="1:12" s="12" customFormat="1" ht="28.5" customHeight="1" x14ac:dyDescent="0.25">
      <c r="A39" s="38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s="12" customForma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s="12" customFormat="1" ht="28.5" customHeight="1" x14ac:dyDescent="0.25">
      <c r="A41" s="39" t="s">
        <v>23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2" s="14" customFormat="1" ht="15.75" x14ac:dyDescent="0.25">
      <c r="A42" s="40" t="s">
        <v>31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</row>
    <row r="43" spans="1:12" s="14" customFormat="1" ht="15.75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s="14" customFormat="1" ht="13.5" customHeight="1" x14ac:dyDescent="0.25">
      <c r="A44" s="33" t="s">
        <v>5</v>
      </c>
      <c r="B44" s="33"/>
      <c r="C44" s="13"/>
      <c r="D44" s="13"/>
      <c r="E44" s="13"/>
      <c r="F44" s="15"/>
      <c r="G44" s="16"/>
      <c r="H44" s="16"/>
      <c r="I44" s="16"/>
      <c r="L44" s="17"/>
    </row>
    <row r="45" spans="1:12" s="14" customFormat="1" ht="13.5" customHeight="1" x14ac:dyDescent="0.25">
      <c r="A45" s="27" t="s">
        <v>19</v>
      </c>
      <c r="B45" s="26"/>
      <c r="C45" s="18"/>
      <c r="D45" s="18"/>
      <c r="E45" s="13"/>
      <c r="F45" s="34"/>
      <c r="G45" s="34"/>
      <c r="H45" s="34"/>
      <c r="I45" s="34"/>
      <c r="L45" s="17"/>
    </row>
    <row r="46" spans="1:12" s="14" customFormat="1" ht="13.5" customHeight="1" x14ac:dyDescent="0.25">
      <c r="A46" s="18" t="s">
        <v>20</v>
      </c>
      <c r="B46" s="18"/>
      <c r="C46" s="18"/>
      <c r="D46" s="18"/>
      <c r="E46" s="19"/>
      <c r="F46" s="35"/>
      <c r="G46" s="35"/>
      <c r="H46" s="35"/>
      <c r="I46" s="35"/>
      <c r="L46" s="20"/>
    </row>
    <row r="47" spans="1:12" s="14" customFormat="1" ht="30.75" customHeight="1" x14ac:dyDescent="0.25">
      <c r="A47" s="26"/>
      <c r="B47" s="18"/>
      <c r="C47" s="18"/>
      <c r="D47" s="18"/>
      <c r="E47" s="18"/>
      <c r="F47" s="21"/>
      <c r="G47" s="22"/>
      <c r="H47" s="22"/>
      <c r="I47" s="22"/>
    </row>
    <row r="48" spans="1:12" s="14" customFormat="1" ht="30.75" customHeight="1" x14ac:dyDescent="0.25">
      <c r="A48" s="2"/>
      <c r="B48" s="2"/>
      <c r="C48" s="2"/>
      <c r="D48" s="2"/>
      <c r="E48" s="18"/>
      <c r="F48" s="21"/>
      <c r="G48" s="22"/>
      <c r="H48" s="22"/>
      <c r="I48" s="22"/>
    </row>
    <row r="49" spans="1:12" s="14" customFormat="1" ht="30.75" customHeight="1" x14ac:dyDescent="0.25">
      <c r="A49" s="18"/>
      <c r="B49" s="18"/>
      <c r="C49" s="18"/>
      <c r="D49" s="18"/>
      <c r="E49" s="18"/>
      <c r="F49" s="18"/>
      <c r="G49" s="23"/>
      <c r="H49" s="23"/>
      <c r="I49" s="23"/>
    </row>
    <row r="50" spans="1:12" s="14" customFormat="1" ht="18.75" customHeight="1" x14ac:dyDescent="0.25">
      <c r="A50" s="26"/>
      <c r="B50" s="18"/>
      <c r="C50" s="18"/>
      <c r="D50" s="18"/>
      <c r="E50" s="18"/>
      <c r="F50" s="18"/>
      <c r="G50" s="23"/>
      <c r="H50" s="23"/>
      <c r="I50" s="23"/>
    </row>
    <row r="51" spans="1:12" x14ac:dyDescent="0.25">
      <c r="F51" s="24"/>
      <c r="G51" s="24"/>
      <c r="H51" s="24"/>
      <c r="I51" s="24"/>
      <c r="J51" s="24"/>
      <c r="K51" s="24"/>
      <c r="L51" s="24"/>
    </row>
    <row r="52" spans="1:12" x14ac:dyDescent="0.25">
      <c r="F52" s="24"/>
      <c r="G52" s="24"/>
      <c r="H52" s="24"/>
      <c r="I52" s="24"/>
      <c r="J52" s="24"/>
      <c r="K52" s="24"/>
      <c r="L52" s="24"/>
    </row>
    <row r="53" spans="1:12" x14ac:dyDescent="0.25">
      <c r="F53" s="25"/>
      <c r="G53" s="25"/>
      <c r="H53" s="25"/>
      <c r="I53" s="25"/>
      <c r="J53" s="25"/>
      <c r="K53" s="25"/>
      <c r="L53" s="25"/>
    </row>
  </sheetData>
  <mergeCells count="14">
    <mergeCell ref="B6:L6"/>
    <mergeCell ref="I1:L1"/>
    <mergeCell ref="A2:L2"/>
    <mergeCell ref="A3:L3"/>
    <mergeCell ref="A4:L4"/>
    <mergeCell ref="B5:L5"/>
    <mergeCell ref="A44:B44"/>
    <mergeCell ref="F45:I45"/>
    <mergeCell ref="F46:I46"/>
    <mergeCell ref="A7:A38"/>
    <mergeCell ref="B38:D38"/>
    <mergeCell ref="A39:L39"/>
    <mergeCell ref="A41:L41"/>
    <mergeCell ref="A42:L42"/>
  </mergeCells>
  <pageMargins left="0.39370078740157483" right="0.19685039370078741" top="0.19685039370078741" bottom="0.19685039370078741" header="0.11811023622047245" footer="0.11811023622047245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СОШ №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2025-05-13T10:39:43Z</cp:lastPrinted>
  <dcterms:created xsi:type="dcterms:W3CDTF">2014-01-28T04:01:49Z</dcterms:created>
  <dcterms:modified xsi:type="dcterms:W3CDTF">2025-05-13T10:39:54Z</dcterms:modified>
</cp:coreProperties>
</file>